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'1кв'!$A$1:$E$51</definedName>
    <definedName name="_xlnm.Print_Area" localSheetId="1">'2кв'!$A$1:$E$51</definedName>
    <definedName name="_xlnm.Print_Area" localSheetId="2">'3кв'!$A$1:$E$54</definedName>
    <definedName name="_xlnm.Print_Area" localSheetId="3">'4кв'!$A$1:$E$51</definedName>
    <definedName name="_xlnm.Print_Area" localSheetId="4">отчет!$A$1:$C$36</definedName>
  </definedNames>
  <calcPr calcId="152511"/>
</workbook>
</file>

<file path=xl/calcChain.xml><?xml version="1.0" encoding="utf-8"?>
<calcChain xmlns="http://schemas.openxmlformats.org/spreadsheetml/2006/main">
  <c r="C17" i="27" l="1"/>
  <c r="C26" i="27"/>
  <c r="C24" i="27"/>
  <c r="C23" i="27"/>
  <c r="C22" i="27"/>
  <c r="C21" i="27"/>
  <c r="C20" i="27"/>
  <c r="C19" i="27"/>
  <c r="C16" i="27"/>
  <c r="C13" i="27"/>
  <c r="C14" i="27"/>
  <c r="C15" i="27"/>
  <c r="C12" i="27"/>
  <c r="C9" i="27"/>
  <c r="C8" i="27"/>
  <c r="C6" i="27"/>
  <c r="B46" i="26"/>
  <c r="E29" i="26"/>
  <c r="E25" i="26"/>
  <c r="E27" i="26"/>
  <c r="E26" i="26"/>
  <c r="C32" i="27"/>
  <c r="C10" i="27"/>
  <c r="E23" i="26"/>
  <c r="E22" i="26"/>
  <c r="C27" i="27" l="1"/>
  <c r="B50" i="26"/>
  <c r="B51" i="26" s="1"/>
  <c r="B54" i="25"/>
  <c r="E32" i="25"/>
  <c r="B52" i="25"/>
  <c r="E30" i="25"/>
  <c r="E28" i="25"/>
  <c r="B49" i="25" l="1"/>
  <c r="E23" i="25"/>
  <c r="E22" i="25"/>
  <c r="B53" i="25" l="1"/>
  <c r="B46" i="24"/>
  <c r="E27" i="24" l="1"/>
  <c r="B49" i="24"/>
  <c r="E23" i="24"/>
  <c r="E22" i="24"/>
  <c r="E29" i="24" l="1"/>
  <c r="B50" i="24" s="1"/>
  <c r="B51" i="24" s="1"/>
  <c r="E29" i="23"/>
  <c r="B49" i="23" l="1"/>
  <c r="E23" i="23"/>
  <c r="E22" i="23"/>
  <c r="B50" i="23" l="1"/>
  <c r="B51" i="23" l="1"/>
</calcChain>
</file>

<file path=xl/sharedStrings.xml><?xml version="1.0" encoding="utf-8"?>
<sst xmlns="http://schemas.openxmlformats.org/spreadsheetml/2006/main" count="299" uniqueCount="115">
  <si>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</si>
  <si>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</si>
  <si>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</si>
  <si>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</si>
  <si>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</si>
  <si>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</si>
  <si>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</si>
  <si>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</si>
  <si>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</si>
  <si>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</si>
  <si>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</si>
  <si>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</si>
  <si>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</si>
  <si>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</si>
  <si>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</si>
  <si>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</si>
  <si>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</si>
  <si>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</si>
  <si>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</si>
  <si>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</si>
  <si>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</si>
  <si>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</si>
  <si>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</si>
  <si>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</si>
  <si>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г. Россошь, ул. Василевского, д. 50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</si>
  <si>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</si>
  <si>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</si>
  <si>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</si>
  <si>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</si>
  <si>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</si>
  <si>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</si>
  <si>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</si>
  <si>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</si>
  <si>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определена приложением № 9 к договору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</si>
  <si>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</si>
  <si>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</si>
  <si>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</si>
  <si>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- 1433,1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</si>
  <si>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Битюкова Михаила Афанасьевича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</si>
  <si>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16 от 28.12.2016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</si>
  <si>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№84  от   01.01.2017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</si>
  <si>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МКД Битюкова М.А.</t>
    </r>
  </si>
  <si>
    <t>Работы по содержанию и текущему ремонту</t>
  </si>
  <si>
    <t>Остаток на начало квартала</t>
  </si>
  <si>
    <t xml:space="preserve">Общехозяйственные расходы </t>
  </si>
  <si>
    <t>Услуги по содержанию многоквартирного дома</t>
  </si>
  <si>
    <t>интернет Ростелеком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</si>
  <si>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</si>
  <si>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</si>
  <si>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88995,51</t>
  </si>
  <si>
    <t>за 1 квартал 2024 года</t>
  </si>
  <si>
    <t>31.03.2024 г.</t>
  </si>
  <si>
    <t>Реконструкция узла учета ХВС (СМЕТА)</t>
  </si>
  <si>
    <t>январь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</si>
  <si>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</si>
  <si>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</si>
  <si>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 "01" 01 2024 г. по "31" 03 2024 г. выполнено работ (оказано услуг) на общую сумму девяносто одна тысяча пятьсот двадцать пять рублей 65 копеек.</t>
  </si>
  <si>
    <t>за 2 квартал 2024 года</t>
  </si>
  <si>
    <t>30.06.2024 г.</t>
  </si>
  <si>
    <t>2 квартал</t>
  </si>
  <si>
    <t>апрель</t>
  </si>
  <si>
    <t>ч/ч</t>
  </si>
  <si>
    <t>Покраска детской площадки (кв.7) на 2 дома с Василевского, 52</t>
  </si>
  <si>
    <t>Поверка ОДПУ ТЭ</t>
  </si>
  <si>
    <t xml:space="preserve">           2. Всего за период  "01" 04 2024 г. по "30" 06 2024 г. выполнено работ (оказано услуг) на общую сумму восемьдесят одна тысяча триста двадцать шесть рублей 99 копеек.</t>
  </si>
  <si>
    <t>за 3 квартал 2024 года</t>
  </si>
  <si>
    <t>30.09.2024 г.</t>
  </si>
  <si>
    <t>3 квартал</t>
  </si>
  <si>
    <t xml:space="preserve">Опиловка дерева </t>
  </si>
  <si>
    <t>Ремонт остекления и окраска окон (смета)</t>
  </si>
  <si>
    <t>Ремонт штукатурки фасада (кв.10)</t>
  </si>
  <si>
    <t>август</t>
  </si>
  <si>
    <t>сентябрь</t>
  </si>
  <si>
    <t>Техническое диагностирование ВДГО</t>
  </si>
  <si>
    <t>Поверка ОДПУ ХВС</t>
  </si>
  <si>
    <t xml:space="preserve">           2. Всего за период  "01" 07 2024 г. по "30" 09 2024 г. выполнено работ (оказано услуг) на общую сумму сто сорок две тысячи сто шестьдесят рублей 70 копеек.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</si>
  <si>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</si>
  <si>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</si>
  <si>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</si>
  <si>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</si>
  <si>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</si>
  <si>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</si>
  <si>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</si>
  <si>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</si>
  <si>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</si>
  <si>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</si>
  <si>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</si>
  <si>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 xml:space="preserve">Расходы по управлению МКД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</si>
  <si>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</si>
  <si>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</si>
  <si>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</si>
  <si>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Поверка ОДПУ ТЭ</t>
  </si>
  <si>
    <t xml:space="preserve">   * Поверка ОДПУ ХВС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</si>
  <si>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</si>
  <si>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</si>
  <si>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</si>
  <si>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</si>
  <si>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</si>
  <si>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</si>
  <si>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</si>
  <si>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</si>
  <si>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</si>
  <si>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</si>
  <si>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</si>
  <si>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Василевского, д. 50</t>
  </si>
  <si>
    <t>за 4 квартал 2024 года</t>
  </si>
  <si>
    <t>31.12.2024 г.</t>
  </si>
  <si>
    <t>4 квартал</t>
  </si>
  <si>
    <t>Ремонт парапета (кв.5)</t>
  </si>
  <si>
    <t>Замена стояка отопления (кв.4)</t>
  </si>
  <si>
    <t>октябрь</t>
  </si>
  <si>
    <t>ноябрь</t>
  </si>
  <si>
    <t xml:space="preserve">           2. Всего за период  "01" 10 2024 г. по "31" 12 2024 г. выполнено работ (оказано услуг) на общую сумму восемьдесят восемь тысяч шестьсот двадцать два рубля 22 копейки.</t>
  </si>
  <si>
    <t>Начислено всего 355 982,04</t>
  </si>
  <si>
    <t>Непредвиденные работы 64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</si>
</sst>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5" fillId="0" borderId="0"/>
    <xf numFmtId="0" fontId="16" fillId="0" borderId="0"/>
    <xf numFmtId="0" fontId="17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43" fontId="7" fillId="0" borderId="0" xfId="0" applyNumberFormat="1" applyFont="1"/>
    <xf numFmtId="0" fontId="11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4" fillId="0" borderId="0" xfId="0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4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9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43" fontId="3" fillId="0" borderId="0" xfId="0" applyNumberFormat="1" applyFont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9" fontId="3" fillId="0" borderId="1" xfId="0" applyNumberFormat="1" applyFont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0" fontId="19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/>
    </xf>
    <xf numFmtId="43" fontId="9" fillId="0" borderId="1" xfId="1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0" applyNumberFormat="1" applyFont="1"/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2" zoomScaleSheetLayoutView="100" workbookViewId="0">
      <selection activeCell="A27" sqref="A27"/>
    </sheetView>
  </sheetViews>
  <sheetFormatPr defaultColWidth="9.140625" defaultRowHeight="15" x14ac:dyDescent="0.2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30.7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50</v>
      </c>
      <c r="B3" s="61"/>
      <c r="C3" s="61"/>
      <c r="D3" s="61"/>
      <c r="E3" s="61"/>
    </row>
    <row r="4" spans="1:5" s="1" customFormat="1" ht="15.75" x14ac:dyDescent="0.25">
      <c r="A4" s="25" t="s">
        <v>13</v>
      </c>
      <c r="B4" s="4"/>
      <c r="C4" s="4"/>
      <c r="D4" s="30"/>
      <c r="E4" s="31" t="s">
        <v>51</v>
      </c>
    </row>
    <row r="5" spans="1:5" x14ac:dyDescent="0.25">
      <c r="A5" s="28"/>
      <c r="B5" s="4"/>
      <c r="C5" s="4"/>
      <c r="D5" s="4"/>
      <c r="E5" s="4"/>
    </row>
    <row r="6" spans="1:5" ht="18.75" customHeight="1" x14ac:dyDescent="0.25">
      <c r="A6" s="50" t="s">
        <v>0</v>
      </c>
      <c r="B6" s="50"/>
      <c r="C6" s="50"/>
      <c r="D6" s="50"/>
      <c r="E6" s="50"/>
    </row>
    <row r="7" spans="1:5" x14ac:dyDescent="0.25">
      <c r="A7" s="62" t="s">
        <v>24</v>
      </c>
      <c r="B7" s="62"/>
      <c r="C7" s="62"/>
      <c r="D7" s="62"/>
      <c r="E7" s="62"/>
    </row>
    <row r="8" spans="1:5" x14ac:dyDescent="0.25">
      <c r="A8" s="54" t="s">
        <v>1</v>
      </c>
      <c r="B8" s="54"/>
      <c r="C8" s="54"/>
      <c r="D8" s="54"/>
      <c r="E8" s="54"/>
    </row>
    <row r="9" spans="1:5" ht="17.25" customHeight="1" x14ac:dyDescent="0.25">
      <c r="A9" s="50" t="s">
        <v>38</v>
      </c>
      <c r="B9" s="50"/>
      <c r="C9" s="50"/>
      <c r="D9" s="50"/>
      <c r="E9" s="50"/>
    </row>
    <row r="10" spans="1:5" ht="26.25" customHeight="1" x14ac:dyDescent="0.25">
      <c r="A10" s="55" t="s">
        <v>14</v>
      </c>
      <c r="B10" s="56"/>
      <c r="C10" s="56"/>
      <c r="D10" s="56"/>
      <c r="E10" s="56"/>
    </row>
    <row r="11" spans="1:5" ht="30.75" customHeight="1" x14ac:dyDescent="0.25">
      <c r="A11" s="50" t="s">
        <v>39</v>
      </c>
      <c r="B11" s="50"/>
      <c r="C11" s="50"/>
      <c r="D11" s="50"/>
      <c r="E11" s="50"/>
    </row>
    <row r="12" spans="1:5" ht="16.5" customHeight="1" x14ac:dyDescent="0.25">
      <c r="A12" s="54" t="s">
        <v>15</v>
      </c>
      <c r="B12" s="57"/>
      <c r="C12" s="57"/>
      <c r="D12" s="57"/>
      <c r="E12" s="57"/>
    </row>
    <row r="13" spans="1:5" x14ac:dyDescent="0.25">
      <c r="A13" s="50" t="s">
        <v>27</v>
      </c>
      <c r="B13" s="50"/>
      <c r="C13" s="50"/>
      <c r="D13" s="50"/>
      <c r="E13" s="50"/>
    </row>
    <row r="14" spans="1:5" ht="18" customHeight="1" x14ac:dyDescent="0.25">
      <c r="A14" s="54" t="s">
        <v>2</v>
      </c>
      <c r="B14" s="57"/>
      <c r="C14" s="57"/>
      <c r="D14" s="57"/>
      <c r="E14" s="57"/>
    </row>
    <row r="15" spans="1:5" ht="16.5" customHeight="1" x14ac:dyDescent="0.25">
      <c r="A15" s="50" t="s">
        <v>47</v>
      </c>
      <c r="B15" s="50"/>
      <c r="C15" s="50"/>
      <c r="D15" s="50"/>
      <c r="E15" s="50"/>
    </row>
    <row r="16" spans="1:5" ht="10.15" customHeight="1" x14ac:dyDescent="0.25">
      <c r="A16" s="54" t="s">
        <v>16</v>
      </c>
      <c r="B16" s="57"/>
      <c r="C16" s="57"/>
      <c r="D16" s="57"/>
      <c r="E16" s="57"/>
    </row>
    <row r="17" spans="1:8" ht="32.450000000000003" customHeight="1" x14ac:dyDescent="0.25">
      <c r="A17" s="50" t="s">
        <v>17</v>
      </c>
      <c r="B17" s="50"/>
      <c r="C17" s="50"/>
      <c r="D17" s="50"/>
      <c r="E17" s="50"/>
    </row>
    <row r="18" spans="1:8" ht="57.6" customHeight="1" x14ac:dyDescent="0.25">
      <c r="A18" s="50" t="s">
        <v>40</v>
      </c>
      <c r="B18" s="50"/>
      <c r="C18" s="50"/>
      <c r="D18" s="50"/>
      <c r="E18" s="50"/>
    </row>
    <row r="19" spans="1:8" ht="37.5" customHeight="1" x14ac:dyDescent="0.25">
      <c r="A19" s="48" t="s">
        <v>25</v>
      </c>
      <c r="B19" s="48"/>
      <c r="C19" s="48"/>
      <c r="D19" s="48"/>
      <c r="E19" s="48"/>
    </row>
    <row r="20" spans="1:8" ht="15.75" customHeight="1" x14ac:dyDescent="0.25">
      <c r="A20" s="48"/>
      <c r="B20" s="48"/>
      <c r="C20" s="48"/>
      <c r="D20" s="48"/>
      <c r="E20" s="48"/>
      <c r="F20" s="2">
        <v>1433.1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1.5" x14ac:dyDescent="0.25">
      <c r="A22" s="23" t="s">
        <v>45</v>
      </c>
      <c r="B22" s="9" t="s">
        <v>33</v>
      </c>
      <c r="C22" s="3" t="s">
        <v>4</v>
      </c>
      <c r="D22" s="3">
        <v>12.85</v>
      </c>
      <c r="E22" s="8">
        <f>D22*F20*G20</f>
        <v>55246.004999999997</v>
      </c>
    </row>
    <row r="23" spans="1:8" x14ac:dyDescent="0.25">
      <c r="A23" s="7" t="s">
        <v>44</v>
      </c>
      <c r="B23" s="9" t="s">
        <v>26</v>
      </c>
      <c r="C23" s="3" t="s">
        <v>4</v>
      </c>
      <c r="D23" s="3">
        <v>4.3600000000000003</v>
      </c>
      <c r="E23" s="8">
        <f>D23*F20*G20</f>
        <v>18744.948</v>
      </c>
    </row>
    <row r="24" spans="1:8" ht="30" x14ac:dyDescent="0.25">
      <c r="A24" s="7" t="s">
        <v>22</v>
      </c>
      <c r="B24" s="9" t="s">
        <v>23</v>
      </c>
      <c r="C24" s="3" t="s">
        <v>4</v>
      </c>
      <c r="D24" s="3"/>
      <c r="E24" s="8">
        <v>0</v>
      </c>
    </row>
    <row r="25" spans="1:8" x14ac:dyDescent="0.25">
      <c r="A25" s="7" t="s">
        <v>28</v>
      </c>
      <c r="B25" s="9" t="s">
        <v>29</v>
      </c>
      <c r="C25" s="3" t="s">
        <v>30</v>
      </c>
      <c r="D25" s="3"/>
      <c r="E25" s="8">
        <v>27</v>
      </c>
      <c r="H25" s="15"/>
    </row>
    <row r="26" spans="1:8" s="39" customFormat="1" ht="60" x14ac:dyDescent="0.25">
      <c r="A26" s="35" t="s">
        <v>54</v>
      </c>
      <c r="B26" s="36" t="s">
        <v>55</v>
      </c>
      <c r="C26" s="37" t="s">
        <v>30</v>
      </c>
      <c r="D26" s="37"/>
      <c r="E26" s="38">
        <v>668</v>
      </c>
    </row>
    <row r="27" spans="1:8" ht="30" x14ac:dyDescent="0.25">
      <c r="A27" s="24" t="s">
        <v>52</v>
      </c>
      <c r="B27" s="9" t="s">
        <v>53</v>
      </c>
      <c r="C27" s="3" t="s">
        <v>30</v>
      </c>
      <c r="D27" s="29"/>
      <c r="E27" s="8">
        <v>16839.7</v>
      </c>
    </row>
    <row r="28" spans="1:8" x14ac:dyDescent="0.25">
      <c r="A28" s="24"/>
      <c r="B28" s="9"/>
      <c r="C28" s="3"/>
      <c r="D28" s="3"/>
      <c r="E28" s="8"/>
      <c r="H28" s="15"/>
    </row>
    <row r="29" spans="1:8" s="14" customFormat="1" ht="14.25" x14ac:dyDescent="0.2">
      <c r="A29" s="10" t="s">
        <v>31</v>
      </c>
      <c r="B29" s="11"/>
      <c r="C29" s="12"/>
      <c r="D29" s="12"/>
      <c r="E29" s="13">
        <f>SUM(E22:E28)</f>
        <v>91525.652999999991</v>
      </c>
      <c r="H29" s="16"/>
    </row>
    <row r="31" spans="1:8" ht="30.75" customHeight="1" x14ac:dyDescent="0.25">
      <c r="A31" s="49" t="s">
        <v>56</v>
      </c>
      <c r="B31" s="49"/>
      <c r="C31" s="49"/>
      <c r="D31" s="49"/>
      <c r="E31" s="49"/>
    </row>
    <row r="32" spans="1:8" ht="35.25" customHeight="1" x14ac:dyDescent="0.25">
      <c r="A32" s="50" t="s">
        <v>21</v>
      </c>
      <c r="B32" s="50"/>
      <c r="C32" s="50"/>
      <c r="D32" s="50"/>
      <c r="E32" s="50"/>
    </row>
    <row r="33" spans="1:5" x14ac:dyDescent="0.25">
      <c r="A33" s="50" t="s">
        <v>20</v>
      </c>
      <c r="B33" s="50"/>
      <c r="C33" s="50"/>
      <c r="D33" s="50"/>
      <c r="E33" s="50"/>
    </row>
    <row r="34" spans="1:5" ht="36.75" customHeight="1" x14ac:dyDescent="0.25">
      <c r="A34" s="50" t="s">
        <v>32</v>
      </c>
      <c r="B34" s="50"/>
      <c r="C34" s="50"/>
      <c r="D34" s="50"/>
      <c r="E34" s="50"/>
    </row>
    <row r="35" spans="1:5" x14ac:dyDescent="0.25">
      <c r="A35" s="50" t="s">
        <v>18</v>
      </c>
      <c r="B35" s="50"/>
      <c r="C35" s="50"/>
      <c r="D35" s="50"/>
      <c r="E35" s="50"/>
    </row>
    <row r="36" spans="1:5" x14ac:dyDescent="0.25">
      <c r="A36" s="51" t="s">
        <v>5</v>
      </c>
      <c r="B36" s="51"/>
      <c r="C36" s="51"/>
      <c r="D36" s="51"/>
      <c r="E36" s="51"/>
    </row>
    <row r="37" spans="1:5" x14ac:dyDescent="0.25">
      <c r="A37" s="50" t="s">
        <v>18</v>
      </c>
      <c r="B37" s="50"/>
      <c r="C37" s="50"/>
      <c r="D37" s="50"/>
      <c r="E37" s="50"/>
    </row>
    <row r="38" spans="1:5" x14ac:dyDescent="0.25">
      <c r="A38" s="52" t="s">
        <v>48</v>
      </c>
      <c r="B38" s="52"/>
      <c r="C38" s="52"/>
      <c r="D38" s="52"/>
      <c r="E38" s="5"/>
    </row>
    <row r="39" spans="1:5" x14ac:dyDescent="0.25">
      <c r="B39" s="47" t="s">
        <v>19</v>
      </c>
      <c r="C39" s="47"/>
      <c r="D39" s="47"/>
      <c r="E39" s="6" t="s">
        <v>6</v>
      </c>
    </row>
    <row r="40" spans="1:5" x14ac:dyDescent="0.25">
      <c r="A40" s="27"/>
      <c r="B40" s="27"/>
      <c r="C40" s="27"/>
      <c r="D40" s="27"/>
      <c r="E40" s="27"/>
    </row>
    <row r="41" spans="1:5" x14ac:dyDescent="0.25">
      <c r="A41" s="53" t="s">
        <v>41</v>
      </c>
      <c r="B41" s="53"/>
      <c r="C41" s="53"/>
      <c r="D41" s="53"/>
      <c r="E41" s="5"/>
    </row>
    <row r="42" spans="1:5" x14ac:dyDescent="0.25">
      <c r="B42" s="47" t="s">
        <v>19</v>
      </c>
      <c r="C42" s="47"/>
      <c r="D42" s="47"/>
      <c r="E42" s="6" t="s">
        <v>6</v>
      </c>
    </row>
    <row r="44" spans="1:5" x14ac:dyDescent="0.25">
      <c r="A44" s="20" t="s">
        <v>37</v>
      </c>
    </row>
    <row r="45" spans="1:5" x14ac:dyDescent="0.25">
      <c r="A45" s="14" t="s">
        <v>34</v>
      </c>
    </row>
    <row r="46" spans="1:5" x14ac:dyDescent="0.25">
      <c r="A46" s="2" t="s">
        <v>43</v>
      </c>
      <c r="B46" s="18">
        <v>39908.21</v>
      </c>
    </row>
    <row r="47" spans="1:5" ht="31.5" x14ac:dyDescent="0.25">
      <c r="A47" s="21" t="s">
        <v>49</v>
      </c>
      <c r="B47" s="19"/>
    </row>
    <row r="48" spans="1:5" x14ac:dyDescent="0.25">
      <c r="A48" s="2" t="s">
        <v>35</v>
      </c>
      <c r="B48" s="19">
        <v>86306.58</v>
      </c>
    </row>
    <row r="49" spans="1:2" x14ac:dyDescent="0.25">
      <c r="A49" s="2" t="s">
        <v>46</v>
      </c>
      <c r="B49" s="19">
        <f>150*3</f>
        <v>450</v>
      </c>
    </row>
    <row r="50" spans="1:2" ht="30" x14ac:dyDescent="0.25">
      <c r="A50" s="26" t="s">
        <v>42</v>
      </c>
      <c r="B50" s="19">
        <f>E29</f>
        <v>91525.652999999991</v>
      </c>
    </row>
    <row r="51" spans="1:2" x14ac:dyDescent="0.25">
      <c r="A51" s="17" t="s">
        <v>36</v>
      </c>
      <c r="B51" s="22">
        <f>B46+B48+B49-B50</f>
        <v>35139.137000000017</v>
      </c>
    </row>
    <row r="53" spans="1:2" x14ac:dyDescent="0.25">
      <c r="B53" s="2">
        <v>39908.21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2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30.7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57</v>
      </c>
      <c r="B3" s="61"/>
      <c r="C3" s="61"/>
      <c r="D3" s="61"/>
      <c r="E3" s="61"/>
    </row>
    <row r="4" spans="1:5" s="1" customFormat="1" ht="15.75" x14ac:dyDescent="0.25">
      <c r="A4" s="25" t="s">
        <v>13</v>
      </c>
      <c r="B4" s="4"/>
      <c r="C4" s="4"/>
      <c r="D4" s="30"/>
      <c r="E4" s="31" t="s">
        <v>58</v>
      </c>
    </row>
    <row r="5" spans="1:5" x14ac:dyDescent="0.25">
      <c r="A5" s="34"/>
      <c r="B5" s="4"/>
      <c r="C5" s="4"/>
      <c r="D5" s="4"/>
      <c r="E5" s="4"/>
    </row>
    <row r="6" spans="1:5" ht="18.75" customHeight="1" x14ac:dyDescent="0.25">
      <c r="A6" s="50" t="s">
        <v>0</v>
      </c>
      <c r="B6" s="50"/>
      <c r="C6" s="50"/>
      <c r="D6" s="50"/>
      <c r="E6" s="50"/>
    </row>
    <row r="7" spans="1:5" x14ac:dyDescent="0.25">
      <c r="A7" s="62" t="s">
        <v>24</v>
      </c>
      <c r="B7" s="62"/>
      <c r="C7" s="62"/>
      <c r="D7" s="62"/>
      <c r="E7" s="62"/>
    </row>
    <row r="8" spans="1:5" x14ac:dyDescent="0.25">
      <c r="A8" s="54" t="s">
        <v>1</v>
      </c>
      <c r="B8" s="54"/>
      <c r="C8" s="54"/>
      <c r="D8" s="54"/>
      <c r="E8" s="54"/>
    </row>
    <row r="9" spans="1:5" ht="17.25" customHeight="1" x14ac:dyDescent="0.25">
      <c r="A9" s="50" t="s">
        <v>38</v>
      </c>
      <c r="B9" s="50"/>
      <c r="C9" s="50"/>
      <c r="D9" s="50"/>
      <c r="E9" s="50"/>
    </row>
    <row r="10" spans="1:5" ht="26.25" customHeight="1" x14ac:dyDescent="0.25">
      <c r="A10" s="55" t="s">
        <v>14</v>
      </c>
      <c r="B10" s="56"/>
      <c r="C10" s="56"/>
      <c r="D10" s="56"/>
      <c r="E10" s="56"/>
    </row>
    <row r="11" spans="1:5" ht="30.75" customHeight="1" x14ac:dyDescent="0.25">
      <c r="A11" s="50" t="s">
        <v>39</v>
      </c>
      <c r="B11" s="50"/>
      <c r="C11" s="50"/>
      <c r="D11" s="50"/>
      <c r="E11" s="50"/>
    </row>
    <row r="12" spans="1:5" ht="16.5" customHeight="1" x14ac:dyDescent="0.25">
      <c r="A12" s="54" t="s">
        <v>15</v>
      </c>
      <c r="B12" s="57"/>
      <c r="C12" s="57"/>
      <c r="D12" s="57"/>
      <c r="E12" s="57"/>
    </row>
    <row r="13" spans="1:5" x14ac:dyDescent="0.25">
      <c r="A13" s="50" t="s">
        <v>27</v>
      </c>
      <c r="B13" s="50"/>
      <c r="C13" s="50"/>
      <c r="D13" s="50"/>
      <c r="E13" s="50"/>
    </row>
    <row r="14" spans="1:5" ht="18" customHeight="1" x14ac:dyDescent="0.25">
      <c r="A14" s="54" t="s">
        <v>2</v>
      </c>
      <c r="B14" s="57"/>
      <c r="C14" s="57"/>
      <c r="D14" s="57"/>
      <c r="E14" s="57"/>
    </row>
    <row r="15" spans="1:5" ht="16.5" customHeight="1" x14ac:dyDescent="0.25">
      <c r="A15" s="50" t="s">
        <v>47</v>
      </c>
      <c r="B15" s="50"/>
      <c r="C15" s="50"/>
      <c r="D15" s="50"/>
      <c r="E15" s="50"/>
    </row>
    <row r="16" spans="1:5" ht="10.15" customHeight="1" x14ac:dyDescent="0.25">
      <c r="A16" s="54" t="s">
        <v>16</v>
      </c>
      <c r="B16" s="57"/>
      <c r="C16" s="57"/>
      <c r="D16" s="57"/>
      <c r="E16" s="57"/>
    </row>
    <row r="17" spans="1:8" ht="32.450000000000003" customHeight="1" x14ac:dyDescent="0.25">
      <c r="A17" s="50" t="s">
        <v>17</v>
      </c>
      <c r="B17" s="50"/>
      <c r="C17" s="50"/>
      <c r="D17" s="50"/>
      <c r="E17" s="50"/>
    </row>
    <row r="18" spans="1:8" ht="57.6" customHeight="1" x14ac:dyDescent="0.25">
      <c r="A18" s="50" t="s">
        <v>40</v>
      </c>
      <c r="B18" s="50"/>
      <c r="C18" s="50"/>
      <c r="D18" s="50"/>
      <c r="E18" s="50"/>
    </row>
    <row r="19" spans="1:8" ht="37.5" customHeight="1" x14ac:dyDescent="0.25">
      <c r="A19" s="48" t="s">
        <v>25</v>
      </c>
      <c r="B19" s="48"/>
      <c r="C19" s="48"/>
      <c r="D19" s="48"/>
      <c r="E19" s="48"/>
    </row>
    <row r="20" spans="1:8" ht="15.75" customHeight="1" x14ac:dyDescent="0.25">
      <c r="A20" s="48"/>
      <c r="B20" s="48"/>
      <c r="C20" s="48"/>
      <c r="D20" s="48"/>
      <c r="E20" s="48"/>
      <c r="F20" s="2">
        <v>1433.1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1.5" x14ac:dyDescent="0.25">
      <c r="A22" s="23" t="s">
        <v>45</v>
      </c>
      <c r="B22" s="9" t="s">
        <v>33</v>
      </c>
      <c r="C22" s="3" t="s">
        <v>4</v>
      </c>
      <c r="D22" s="3">
        <v>12.85</v>
      </c>
      <c r="E22" s="8">
        <f>D22*F20*G20</f>
        <v>55246.004999999997</v>
      </c>
    </row>
    <row r="23" spans="1:8" x14ac:dyDescent="0.25">
      <c r="A23" s="7" t="s">
        <v>44</v>
      </c>
      <c r="B23" s="9" t="s">
        <v>26</v>
      </c>
      <c r="C23" s="3" t="s">
        <v>4</v>
      </c>
      <c r="D23" s="3">
        <v>4.3600000000000003</v>
      </c>
      <c r="E23" s="8">
        <f>D23*F20*G20</f>
        <v>18744.948</v>
      </c>
    </row>
    <row r="24" spans="1:8" ht="30" x14ac:dyDescent="0.25">
      <c r="A24" s="7" t="s">
        <v>22</v>
      </c>
      <c r="B24" s="9" t="s">
        <v>23</v>
      </c>
      <c r="C24" s="3" t="s">
        <v>4</v>
      </c>
      <c r="D24" s="3"/>
      <c r="E24" s="8">
        <v>0</v>
      </c>
    </row>
    <row r="25" spans="1:8" x14ac:dyDescent="0.25">
      <c r="A25" s="7" t="s">
        <v>28</v>
      </c>
      <c r="B25" s="9" t="s">
        <v>59</v>
      </c>
      <c r="C25" s="3" t="s">
        <v>30</v>
      </c>
      <c r="D25" s="3"/>
      <c r="E25" s="8">
        <v>2015.2</v>
      </c>
      <c r="H25" s="15"/>
    </row>
    <row r="26" spans="1:8" x14ac:dyDescent="0.25">
      <c r="A26" s="7" t="s">
        <v>63</v>
      </c>
      <c r="B26" s="9" t="s">
        <v>59</v>
      </c>
      <c r="C26" s="3" t="s">
        <v>30</v>
      </c>
      <c r="D26" s="3"/>
      <c r="E26" s="8">
        <v>2200</v>
      </c>
      <c r="H26" s="15"/>
    </row>
    <row r="27" spans="1:8" s="39" customFormat="1" ht="45" x14ac:dyDescent="0.25">
      <c r="A27" s="43" t="s">
        <v>62</v>
      </c>
      <c r="B27" s="36" t="s">
        <v>60</v>
      </c>
      <c r="C27" s="37" t="s">
        <v>61</v>
      </c>
      <c r="D27" s="37">
        <v>12</v>
      </c>
      <c r="E27" s="38">
        <f>D27*260.07</f>
        <v>3120.84</v>
      </c>
    </row>
    <row r="28" spans="1:8" x14ac:dyDescent="0.25">
      <c r="A28" s="24"/>
      <c r="B28" s="9"/>
      <c r="C28" s="3"/>
      <c r="D28" s="3"/>
      <c r="E28" s="8"/>
      <c r="H28" s="15"/>
    </row>
    <row r="29" spans="1:8" s="14" customFormat="1" ht="14.25" x14ac:dyDescent="0.2">
      <c r="A29" s="10" t="s">
        <v>31</v>
      </c>
      <c r="B29" s="11"/>
      <c r="C29" s="12"/>
      <c r="D29" s="12"/>
      <c r="E29" s="13">
        <f>SUM(E22:E28)</f>
        <v>81326.992999999988</v>
      </c>
      <c r="H29" s="16"/>
    </row>
    <row r="31" spans="1:8" ht="30.75" customHeight="1" x14ac:dyDescent="0.25">
      <c r="A31" s="49" t="s">
        <v>64</v>
      </c>
      <c r="B31" s="49"/>
      <c r="C31" s="49"/>
      <c r="D31" s="49"/>
      <c r="E31" s="49"/>
    </row>
    <row r="32" spans="1:8" ht="35.25" customHeight="1" x14ac:dyDescent="0.25">
      <c r="A32" s="50" t="s">
        <v>21</v>
      </c>
      <c r="B32" s="50"/>
      <c r="C32" s="50"/>
      <c r="D32" s="50"/>
      <c r="E32" s="50"/>
    </row>
    <row r="33" spans="1:5" x14ac:dyDescent="0.25">
      <c r="A33" s="50" t="s">
        <v>20</v>
      </c>
      <c r="B33" s="50"/>
      <c r="C33" s="50"/>
      <c r="D33" s="50"/>
      <c r="E33" s="50"/>
    </row>
    <row r="34" spans="1:5" ht="36.75" customHeight="1" x14ac:dyDescent="0.25">
      <c r="A34" s="50" t="s">
        <v>32</v>
      </c>
      <c r="B34" s="50"/>
      <c r="C34" s="50"/>
      <c r="D34" s="50"/>
      <c r="E34" s="50"/>
    </row>
    <row r="35" spans="1:5" x14ac:dyDescent="0.25">
      <c r="A35" s="50" t="s">
        <v>18</v>
      </c>
      <c r="B35" s="50"/>
      <c r="C35" s="50"/>
      <c r="D35" s="50"/>
      <c r="E35" s="50"/>
    </row>
    <row r="36" spans="1:5" x14ac:dyDescent="0.25">
      <c r="A36" s="51" t="s">
        <v>5</v>
      </c>
      <c r="B36" s="51"/>
      <c r="C36" s="51"/>
      <c r="D36" s="51"/>
      <c r="E36" s="51"/>
    </row>
    <row r="37" spans="1:5" x14ac:dyDescent="0.25">
      <c r="A37" s="50" t="s">
        <v>18</v>
      </c>
      <c r="B37" s="50"/>
      <c r="C37" s="50"/>
      <c r="D37" s="50"/>
      <c r="E37" s="50"/>
    </row>
    <row r="38" spans="1:5" x14ac:dyDescent="0.25">
      <c r="A38" s="52" t="s">
        <v>48</v>
      </c>
      <c r="B38" s="52"/>
      <c r="C38" s="52"/>
      <c r="D38" s="52"/>
      <c r="E38" s="5"/>
    </row>
    <row r="39" spans="1:5" x14ac:dyDescent="0.25">
      <c r="B39" s="47" t="s">
        <v>19</v>
      </c>
      <c r="C39" s="47"/>
      <c r="D39" s="47"/>
      <c r="E39" s="6" t="s">
        <v>6</v>
      </c>
    </row>
    <row r="40" spans="1:5" x14ac:dyDescent="0.25">
      <c r="A40" s="33"/>
      <c r="B40" s="33"/>
      <c r="C40" s="33"/>
      <c r="D40" s="33"/>
      <c r="E40" s="33"/>
    </row>
    <row r="41" spans="1:5" x14ac:dyDescent="0.25">
      <c r="A41" s="53" t="s">
        <v>41</v>
      </c>
      <c r="B41" s="53"/>
      <c r="C41" s="53"/>
      <c r="D41" s="53"/>
      <c r="E41" s="5"/>
    </row>
    <row r="42" spans="1:5" x14ac:dyDescent="0.25">
      <c r="B42" s="47" t="s">
        <v>19</v>
      </c>
      <c r="C42" s="47"/>
      <c r="D42" s="47"/>
      <c r="E42" s="6" t="s">
        <v>6</v>
      </c>
    </row>
    <row r="44" spans="1:5" x14ac:dyDescent="0.25">
      <c r="A44" s="20" t="s">
        <v>37</v>
      </c>
    </row>
    <row r="45" spans="1:5" x14ac:dyDescent="0.25">
      <c r="A45" s="14" t="s">
        <v>34</v>
      </c>
    </row>
    <row r="46" spans="1:5" x14ac:dyDescent="0.25">
      <c r="A46" s="2" t="s">
        <v>43</v>
      </c>
      <c r="B46" s="18">
        <f>'1кв'!B51</f>
        <v>35139.137000000017</v>
      </c>
    </row>
    <row r="47" spans="1:5" ht="31.5" x14ac:dyDescent="0.25">
      <c r="A47" s="21" t="s">
        <v>49</v>
      </c>
      <c r="B47" s="19"/>
    </row>
    <row r="48" spans="1:5" x14ac:dyDescent="0.25">
      <c r="A48" s="2" t="s">
        <v>35</v>
      </c>
      <c r="B48" s="19">
        <v>88995.51</v>
      </c>
    </row>
    <row r="49" spans="1:2" x14ac:dyDescent="0.25">
      <c r="A49" s="2" t="s">
        <v>46</v>
      </c>
      <c r="B49" s="19">
        <f>150*3</f>
        <v>450</v>
      </c>
    </row>
    <row r="50" spans="1:2" ht="30" x14ac:dyDescent="0.25">
      <c r="A50" s="32" t="s">
        <v>42</v>
      </c>
      <c r="B50" s="19">
        <f>E29</f>
        <v>81326.992999999988</v>
      </c>
    </row>
    <row r="51" spans="1:2" x14ac:dyDescent="0.25">
      <c r="A51" s="17" t="s">
        <v>36</v>
      </c>
      <c r="B51" s="22">
        <f>B46+B48+B49-B50</f>
        <v>43257.654000000024</v>
      </c>
    </row>
    <row r="53" spans="1:2" x14ac:dyDescent="0.25">
      <c r="B53" s="2">
        <v>39908.21</v>
      </c>
    </row>
  </sheetData>
  <mergeCells count="29">
    <mergeCell ref="A37:E37"/>
    <mergeCell ref="A38:D38"/>
    <mergeCell ref="B39:D39"/>
    <mergeCell ref="A41:D41"/>
    <mergeCell ref="B42:D42"/>
    <mergeCell ref="A36:E36"/>
    <mergeCell ref="A15:E15"/>
    <mergeCell ref="A16:E16"/>
    <mergeCell ref="A17:E17"/>
    <mergeCell ref="A18:E18"/>
    <mergeCell ref="A19:E19"/>
    <mergeCell ref="A20:E20"/>
    <mergeCell ref="A31:E31"/>
    <mergeCell ref="A32:E32"/>
    <mergeCell ref="A33:E33"/>
    <mergeCell ref="A34:E34"/>
    <mergeCell ref="A35:E35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5" zoomScaleSheetLayoutView="100" workbookViewId="0">
      <selection activeCell="A29" sqref="A29"/>
    </sheetView>
  </sheetViews>
  <sheetFormatPr defaultColWidth="9.140625" defaultRowHeight="15" x14ac:dyDescent="0.25"/>
  <cols>
    <col min="1" max="1" width="31.5703125" style="2" customWidth="1"/>
    <col min="2" max="2" width="20.42578125" style="2" customWidth="1"/>
    <col min="3" max="3" width="14.42578125" style="2" customWidth="1"/>
    <col min="4" max="5" width="14.57031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30.7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65</v>
      </c>
      <c r="B3" s="61"/>
      <c r="C3" s="61"/>
      <c r="D3" s="61"/>
      <c r="E3" s="61"/>
    </row>
    <row r="4" spans="1:5" s="1" customFormat="1" ht="15.75" x14ac:dyDescent="0.25">
      <c r="A4" s="25" t="s">
        <v>13</v>
      </c>
      <c r="B4" s="4"/>
      <c r="C4" s="4"/>
      <c r="D4" s="30"/>
      <c r="E4" s="31" t="s">
        <v>66</v>
      </c>
    </row>
    <row r="5" spans="1:5" x14ac:dyDescent="0.25">
      <c r="A5" s="42"/>
      <c r="B5" s="4"/>
      <c r="C5" s="4"/>
      <c r="D5" s="4"/>
      <c r="E5" s="4"/>
    </row>
    <row r="6" spans="1:5" ht="18.75" customHeight="1" x14ac:dyDescent="0.25">
      <c r="A6" s="50" t="s">
        <v>0</v>
      </c>
      <c r="B6" s="50"/>
      <c r="C6" s="50"/>
      <c r="D6" s="50"/>
      <c r="E6" s="50"/>
    </row>
    <row r="7" spans="1:5" x14ac:dyDescent="0.25">
      <c r="A7" s="62" t="s">
        <v>24</v>
      </c>
      <c r="B7" s="62"/>
      <c r="C7" s="62"/>
      <c r="D7" s="62"/>
      <c r="E7" s="62"/>
    </row>
    <row r="8" spans="1:5" x14ac:dyDescent="0.25">
      <c r="A8" s="54" t="s">
        <v>1</v>
      </c>
      <c r="B8" s="54"/>
      <c r="C8" s="54"/>
      <c r="D8" s="54"/>
      <c r="E8" s="54"/>
    </row>
    <row r="9" spans="1:5" ht="17.25" customHeight="1" x14ac:dyDescent="0.25">
      <c r="A9" s="50" t="s">
        <v>38</v>
      </c>
      <c r="B9" s="50"/>
      <c r="C9" s="50"/>
      <c r="D9" s="50"/>
      <c r="E9" s="50"/>
    </row>
    <row r="10" spans="1:5" ht="26.25" customHeight="1" x14ac:dyDescent="0.25">
      <c r="A10" s="55" t="s">
        <v>14</v>
      </c>
      <c r="B10" s="56"/>
      <c r="C10" s="56"/>
      <c r="D10" s="56"/>
      <c r="E10" s="56"/>
    </row>
    <row r="11" spans="1:5" ht="30.75" customHeight="1" x14ac:dyDescent="0.25">
      <c r="A11" s="50" t="s">
        <v>39</v>
      </c>
      <c r="B11" s="50"/>
      <c r="C11" s="50"/>
      <c r="D11" s="50"/>
      <c r="E11" s="50"/>
    </row>
    <row r="12" spans="1:5" ht="16.5" customHeight="1" x14ac:dyDescent="0.25">
      <c r="A12" s="54" t="s">
        <v>15</v>
      </c>
      <c r="B12" s="57"/>
      <c r="C12" s="57"/>
      <c r="D12" s="57"/>
      <c r="E12" s="57"/>
    </row>
    <row r="13" spans="1:5" x14ac:dyDescent="0.25">
      <c r="A13" s="50" t="s">
        <v>27</v>
      </c>
      <c r="B13" s="50"/>
      <c r="C13" s="50"/>
      <c r="D13" s="50"/>
      <c r="E13" s="50"/>
    </row>
    <row r="14" spans="1:5" ht="18" customHeight="1" x14ac:dyDescent="0.25">
      <c r="A14" s="54" t="s">
        <v>2</v>
      </c>
      <c r="B14" s="57"/>
      <c r="C14" s="57"/>
      <c r="D14" s="57"/>
      <c r="E14" s="57"/>
    </row>
    <row r="15" spans="1:5" ht="16.5" customHeight="1" x14ac:dyDescent="0.25">
      <c r="A15" s="50" t="s">
        <v>47</v>
      </c>
      <c r="B15" s="50"/>
      <c r="C15" s="50"/>
      <c r="D15" s="50"/>
      <c r="E15" s="50"/>
    </row>
    <row r="16" spans="1:5" ht="10.15" customHeight="1" x14ac:dyDescent="0.25">
      <c r="A16" s="54" t="s">
        <v>16</v>
      </c>
      <c r="B16" s="57"/>
      <c r="C16" s="57"/>
      <c r="D16" s="57"/>
      <c r="E16" s="57"/>
    </row>
    <row r="17" spans="1:8" ht="32.450000000000003" customHeight="1" x14ac:dyDescent="0.25">
      <c r="A17" s="50" t="s">
        <v>17</v>
      </c>
      <c r="B17" s="50"/>
      <c r="C17" s="50"/>
      <c r="D17" s="50"/>
      <c r="E17" s="50"/>
    </row>
    <row r="18" spans="1:8" ht="57.6" customHeight="1" x14ac:dyDescent="0.25">
      <c r="A18" s="50" t="s">
        <v>40</v>
      </c>
      <c r="B18" s="50"/>
      <c r="C18" s="50"/>
      <c r="D18" s="50"/>
      <c r="E18" s="50"/>
    </row>
    <row r="19" spans="1:8" ht="37.5" customHeight="1" x14ac:dyDescent="0.25">
      <c r="A19" s="48" t="s">
        <v>25</v>
      </c>
      <c r="B19" s="48"/>
      <c r="C19" s="48"/>
      <c r="D19" s="48"/>
      <c r="E19" s="48"/>
    </row>
    <row r="20" spans="1:8" ht="15.75" customHeight="1" x14ac:dyDescent="0.25">
      <c r="A20" s="48"/>
      <c r="B20" s="48"/>
      <c r="C20" s="48"/>
      <c r="D20" s="48"/>
      <c r="E20" s="48"/>
      <c r="F20" s="2">
        <v>1433.1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45</v>
      </c>
      <c r="B22" s="9" t="s">
        <v>33</v>
      </c>
      <c r="C22" s="3" t="s">
        <v>4</v>
      </c>
      <c r="D22" s="3">
        <v>14.22</v>
      </c>
      <c r="E22" s="8">
        <f>D22*F20*G20</f>
        <v>61136.046000000002</v>
      </c>
    </row>
    <row r="23" spans="1:8" x14ac:dyDescent="0.25">
      <c r="A23" s="7" t="s">
        <v>44</v>
      </c>
      <c r="B23" s="9" t="s">
        <v>26</v>
      </c>
      <c r="C23" s="3" t="s">
        <v>4</v>
      </c>
      <c r="D23" s="3">
        <v>4.68</v>
      </c>
      <c r="E23" s="8">
        <f>D23*F20*G20</f>
        <v>20120.723999999998</v>
      </c>
    </row>
    <row r="24" spans="1:8" ht="38.25" x14ac:dyDescent="0.25">
      <c r="A24" s="7" t="s">
        <v>22</v>
      </c>
      <c r="B24" s="9" t="s">
        <v>23</v>
      </c>
      <c r="C24" s="3" t="s">
        <v>4</v>
      </c>
      <c r="D24" s="3"/>
      <c r="E24" s="8">
        <v>0</v>
      </c>
    </row>
    <row r="25" spans="1:8" x14ac:dyDescent="0.25">
      <c r="A25" s="7" t="s">
        <v>28</v>
      </c>
      <c r="B25" s="9" t="s">
        <v>67</v>
      </c>
      <c r="C25" s="3" t="s">
        <v>30</v>
      </c>
      <c r="D25" s="3"/>
      <c r="E25" s="8">
        <v>1751.25</v>
      </c>
      <c r="H25" s="15"/>
    </row>
    <row r="26" spans="1:8" ht="30" x14ac:dyDescent="0.25">
      <c r="A26" s="7" t="s">
        <v>73</v>
      </c>
      <c r="B26" s="9" t="s">
        <v>67</v>
      </c>
      <c r="C26" s="3" t="s">
        <v>30</v>
      </c>
      <c r="D26" s="3"/>
      <c r="E26" s="8">
        <v>5280</v>
      </c>
      <c r="H26" s="15"/>
    </row>
    <row r="27" spans="1:8" x14ac:dyDescent="0.25">
      <c r="A27" s="7" t="s">
        <v>74</v>
      </c>
      <c r="B27" s="9" t="s">
        <v>67</v>
      </c>
      <c r="C27" s="3" t="s">
        <v>30</v>
      </c>
      <c r="D27" s="3"/>
      <c r="E27" s="8">
        <v>2620</v>
      </c>
      <c r="H27" s="15"/>
    </row>
    <row r="28" spans="1:8" x14ac:dyDescent="0.25">
      <c r="A28" s="7" t="s">
        <v>68</v>
      </c>
      <c r="B28" s="9" t="s">
        <v>71</v>
      </c>
      <c r="C28" s="3" t="s">
        <v>61</v>
      </c>
      <c r="D28" s="3">
        <v>8</v>
      </c>
      <c r="E28" s="8">
        <f>D28*286.24</f>
        <v>2289.92</v>
      </c>
      <c r="H28" s="15"/>
    </row>
    <row r="29" spans="1:8" s="39" customFormat="1" ht="30" x14ac:dyDescent="0.25">
      <c r="A29" s="43" t="s">
        <v>69</v>
      </c>
      <c r="B29" s="9" t="s">
        <v>72</v>
      </c>
      <c r="C29" s="37" t="s">
        <v>30</v>
      </c>
      <c r="D29" s="37"/>
      <c r="E29" s="8">
        <v>39803.08</v>
      </c>
    </row>
    <row r="30" spans="1:8" s="39" customFormat="1" ht="30" x14ac:dyDescent="0.25">
      <c r="A30" s="43" t="s">
        <v>70</v>
      </c>
      <c r="B30" s="36" t="s">
        <v>72</v>
      </c>
      <c r="C30" s="37" t="s">
        <v>61</v>
      </c>
      <c r="D30" s="37">
        <v>32</v>
      </c>
      <c r="E30" s="8">
        <f t="shared" ref="E30" si="0">D30*286.24</f>
        <v>9159.68</v>
      </c>
    </row>
    <row r="31" spans="1:8" x14ac:dyDescent="0.25">
      <c r="A31" s="43"/>
      <c r="B31" s="9"/>
      <c r="C31" s="3"/>
      <c r="D31" s="3"/>
      <c r="E31" s="8"/>
      <c r="H31" s="15"/>
    </row>
    <row r="32" spans="1:8" s="14" customFormat="1" ht="14.25" x14ac:dyDescent="0.2">
      <c r="A32" s="10" t="s">
        <v>31</v>
      </c>
      <c r="B32" s="11"/>
      <c r="C32" s="12"/>
      <c r="D32" s="12"/>
      <c r="E32" s="13">
        <f>SUM(E22:E31)</f>
        <v>142160.70000000001</v>
      </c>
      <c r="H32" s="16"/>
    </row>
    <row r="34" spans="1:5" ht="30.75" customHeight="1" x14ac:dyDescent="0.25">
      <c r="A34" s="49" t="s">
        <v>75</v>
      </c>
      <c r="B34" s="49"/>
      <c r="C34" s="49"/>
      <c r="D34" s="49"/>
      <c r="E34" s="49"/>
    </row>
    <row r="35" spans="1:5" ht="35.25" customHeight="1" x14ac:dyDescent="0.25">
      <c r="A35" s="50" t="s">
        <v>21</v>
      </c>
      <c r="B35" s="50"/>
      <c r="C35" s="50"/>
      <c r="D35" s="50"/>
      <c r="E35" s="50"/>
    </row>
    <row r="36" spans="1:5" x14ac:dyDescent="0.25">
      <c r="A36" s="50" t="s">
        <v>20</v>
      </c>
      <c r="B36" s="50"/>
      <c r="C36" s="50"/>
      <c r="D36" s="50"/>
      <c r="E36" s="50"/>
    </row>
    <row r="37" spans="1:5" ht="36.75" customHeight="1" x14ac:dyDescent="0.25">
      <c r="A37" s="50" t="s">
        <v>32</v>
      </c>
      <c r="B37" s="50"/>
      <c r="C37" s="50"/>
      <c r="D37" s="50"/>
      <c r="E37" s="50"/>
    </row>
    <row r="38" spans="1:5" x14ac:dyDescent="0.25">
      <c r="A38" s="50" t="s">
        <v>18</v>
      </c>
      <c r="B38" s="50"/>
      <c r="C38" s="50"/>
      <c r="D38" s="50"/>
      <c r="E38" s="50"/>
    </row>
    <row r="39" spans="1:5" x14ac:dyDescent="0.25">
      <c r="A39" s="51" t="s">
        <v>5</v>
      </c>
      <c r="B39" s="51"/>
      <c r="C39" s="51"/>
      <c r="D39" s="51"/>
      <c r="E39" s="51"/>
    </row>
    <row r="40" spans="1:5" x14ac:dyDescent="0.25">
      <c r="A40" s="50" t="s">
        <v>18</v>
      </c>
      <c r="B40" s="50"/>
      <c r="C40" s="50"/>
      <c r="D40" s="50"/>
      <c r="E40" s="50"/>
    </row>
    <row r="41" spans="1:5" x14ac:dyDescent="0.25">
      <c r="A41" s="52" t="s">
        <v>48</v>
      </c>
      <c r="B41" s="52"/>
      <c r="C41" s="52"/>
      <c r="D41" s="52"/>
      <c r="E41" s="5"/>
    </row>
    <row r="42" spans="1:5" x14ac:dyDescent="0.25">
      <c r="B42" s="47" t="s">
        <v>19</v>
      </c>
      <c r="C42" s="47"/>
      <c r="D42" s="47"/>
      <c r="E42" s="6" t="s">
        <v>6</v>
      </c>
    </row>
    <row r="43" spans="1:5" x14ac:dyDescent="0.25">
      <c r="A43" s="41"/>
      <c r="B43" s="41"/>
      <c r="C43" s="41"/>
      <c r="D43" s="41"/>
      <c r="E43" s="41"/>
    </row>
    <row r="44" spans="1:5" x14ac:dyDescent="0.25">
      <c r="A44" s="53" t="s">
        <v>41</v>
      </c>
      <c r="B44" s="53"/>
      <c r="C44" s="53"/>
      <c r="D44" s="53"/>
      <c r="E44" s="5"/>
    </row>
    <row r="45" spans="1:5" x14ac:dyDescent="0.25">
      <c r="B45" s="47" t="s">
        <v>19</v>
      </c>
      <c r="C45" s="47"/>
      <c r="D45" s="47"/>
      <c r="E45" s="6" t="s">
        <v>6</v>
      </c>
    </row>
    <row r="47" spans="1:5" x14ac:dyDescent="0.25">
      <c r="A47" s="20" t="s">
        <v>37</v>
      </c>
    </row>
    <row r="48" spans="1:5" x14ac:dyDescent="0.25">
      <c r="A48" s="14" t="s">
        <v>34</v>
      </c>
    </row>
    <row r="49" spans="1:2" x14ac:dyDescent="0.25">
      <c r="A49" s="2" t="s">
        <v>43</v>
      </c>
      <c r="B49" s="18">
        <f>'2кв'!B51</f>
        <v>43257.654000000024</v>
      </c>
    </row>
    <row r="50" spans="1:2" x14ac:dyDescent="0.25">
      <c r="A50" s="2" t="s">
        <v>49</v>
      </c>
      <c r="B50" s="19"/>
    </row>
    <row r="51" spans="1:2" x14ac:dyDescent="0.25">
      <c r="A51" s="2" t="s">
        <v>35</v>
      </c>
      <c r="B51" s="19">
        <v>89026.02</v>
      </c>
    </row>
    <row r="52" spans="1:2" x14ac:dyDescent="0.25">
      <c r="A52" s="2" t="s">
        <v>46</v>
      </c>
      <c r="B52" s="19">
        <f>150*2</f>
        <v>300</v>
      </c>
    </row>
    <row r="53" spans="1:2" ht="30" x14ac:dyDescent="0.25">
      <c r="A53" s="40" t="s">
        <v>42</v>
      </c>
      <c r="B53" s="19">
        <f>E32</f>
        <v>142160.70000000001</v>
      </c>
    </row>
    <row r="54" spans="1:2" x14ac:dyDescent="0.25">
      <c r="A54" s="17" t="s">
        <v>36</v>
      </c>
      <c r="B54" s="22">
        <f>B49+B51+B52-B53</f>
        <v>-9577.0259999999835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9:E39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38:E38"/>
    <mergeCell ref="A40:E40"/>
    <mergeCell ref="A41:D41"/>
    <mergeCell ref="B42:D42"/>
    <mergeCell ref="A44:D44"/>
    <mergeCell ref="B45:D45"/>
  </mergeCells>
  <printOptions horizontalCentered="1"/>
  <pageMargins left="0.31496062992125984" right="0.31496062992125984" top="0.59055118110236227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34" zoomScaleSheetLayoutView="100" workbookViewId="0">
      <selection activeCell="D26" sqref="D26:D27"/>
    </sheetView>
  </sheetViews>
  <sheetFormatPr defaultColWidth="9.140625" defaultRowHeight="15" x14ac:dyDescent="0.25"/>
  <cols>
    <col min="1" max="1" width="31.5703125" style="2" customWidth="1"/>
    <col min="2" max="2" width="20.42578125" style="2" customWidth="1"/>
    <col min="3" max="3" width="14.42578125" style="2" customWidth="1"/>
    <col min="4" max="5" width="14.57031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30.7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105</v>
      </c>
      <c r="B3" s="61"/>
      <c r="C3" s="61"/>
      <c r="D3" s="61"/>
      <c r="E3" s="61"/>
    </row>
    <row r="4" spans="1:5" s="1" customFormat="1" ht="15.75" x14ac:dyDescent="0.25">
      <c r="A4" s="25" t="s">
        <v>13</v>
      </c>
      <c r="B4" s="4"/>
      <c r="C4" s="4"/>
      <c r="D4" s="30"/>
      <c r="E4" s="31" t="s">
        <v>106</v>
      </c>
    </row>
    <row r="5" spans="1:5" x14ac:dyDescent="0.25">
      <c r="A5" s="46"/>
      <c r="B5" s="4"/>
      <c r="C5" s="4"/>
      <c r="D5" s="4"/>
      <c r="E5" s="4"/>
    </row>
    <row r="6" spans="1:5" ht="18.75" customHeight="1" x14ac:dyDescent="0.25">
      <c r="A6" s="50" t="s">
        <v>0</v>
      </c>
      <c r="B6" s="50"/>
      <c r="C6" s="50"/>
      <c r="D6" s="50"/>
      <c r="E6" s="50"/>
    </row>
    <row r="7" spans="1:5" x14ac:dyDescent="0.25">
      <c r="A7" s="62" t="s">
        <v>24</v>
      </c>
      <c r="B7" s="62"/>
      <c r="C7" s="62"/>
      <c r="D7" s="62"/>
      <c r="E7" s="62"/>
    </row>
    <row r="8" spans="1:5" x14ac:dyDescent="0.25">
      <c r="A8" s="54" t="s">
        <v>1</v>
      </c>
      <c r="B8" s="54"/>
      <c r="C8" s="54"/>
      <c r="D8" s="54"/>
      <c r="E8" s="54"/>
    </row>
    <row r="9" spans="1:5" ht="17.25" customHeight="1" x14ac:dyDescent="0.25">
      <c r="A9" s="50" t="s">
        <v>38</v>
      </c>
      <c r="B9" s="50"/>
      <c r="C9" s="50"/>
      <c r="D9" s="50"/>
      <c r="E9" s="50"/>
    </row>
    <row r="10" spans="1:5" ht="26.25" customHeight="1" x14ac:dyDescent="0.25">
      <c r="A10" s="55" t="s">
        <v>14</v>
      </c>
      <c r="B10" s="56"/>
      <c r="C10" s="56"/>
      <c r="D10" s="56"/>
      <c r="E10" s="56"/>
    </row>
    <row r="11" spans="1:5" ht="30.75" customHeight="1" x14ac:dyDescent="0.25">
      <c r="A11" s="50" t="s">
        <v>39</v>
      </c>
      <c r="B11" s="50"/>
      <c r="C11" s="50"/>
      <c r="D11" s="50"/>
      <c r="E11" s="50"/>
    </row>
    <row r="12" spans="1:5" ht="16.5" customHeight="1" x14ac:dyDescent="0.25">
      <c r="A12" s="54" t="s">
        <v>15</v>
      </c>
      <c r="B12" s="57"/>
      <c r="C12" s="57"/>
      <c r="D12" s="57"/>
      <c r="E12" s="57"/>
    </row>
    <row r="13" spans="1:5" x14ac:dyDescent="0.25">
      <c r="A13" s="50" t="s">
        <v>27</v>
      </c>
      <c r="B13" s="50"/>
      <c r="C13" s="50"/>
      <c r="D13" s="50"/>
      <c r="E13" s="50"/>
    </row>
    <row r="14" spans="1:5" ht="18" customHeight="1" x14ac:dyDescent="0.25">
      <c r="A14" s="54" t="s">
        <v>2</v>
      </c>
      <c r="B14" s="57"/>
      <c r="C14" s="57"/>
      <c r="D14" s="57"/>
      <c r="E14" s="57"/>
    </row>
    <row r="15" spans="1:5" ht="16.5" customHeight="1" x14ac:dyDescent="0.25">
      <c r="A15" s="50" t="s">
        <v>47</v>
      </c>
      <c r="B15" s="50"/>
      <c r="C15" s="50"/>
      <c r="D15" s="50"/>
      <c r="E15" s="50"/>
    </row>
    <row r="16" spans="1:5" ht="10.15" customHeight="1" x14ac:dyDescent="0.25">
      <c r="A16" s="54" t="s">
        <v>16</v>
      </c>
      <c r="B16" s="57"/>
      <c r="C16" s="57"/>
      <c r="D16" s="57"/>
      <c r="E16" s="57"/>
    </row>
    <row r="17" spans="1:8" ht="32.450000000000003" customHeight="1" x14ac:dyDescent="0.25">
      <c r="A17" s="50" t="s">
        <v>17</v>
      </c>
      <c r="B17" s="50"/>
      <c r="C17" s="50"/>
      <c r="D17" s="50"/>
      <c r="E17" s="50"/>
    </row>
    <row r="18" spans="1:8" ht="57.6" customHeight="1" x14ac:dyDescent="0.25">
      <c r="A18" s="50" t="s">
        <v>40</v>
      </c>
      <c r="B18" s="50"/>
      <c r="C18" s="50"/>
      <c r="D18" s="50"/>
      <c r="E18" s="50"/>
    </row>
    <row r="19" spans="1:8" ht="37.5" customHeight="1" x14ac:dyDescent="0.25">
      <c r="A19" s="48" t="s">
        <v>25</v>
      </c>
      <c r="B19" s="48"/>
      <c r="C19" s="48"/>
      <c r="D19" s="48"/>
      <c r="E19" s="48"/>
    </row>
    <row r="20" spans="1:8" ht="15.75" customHeight="1" x14ac:dyDescent="0.25">
      <c r="A20" s="48"/>
      <c r="B20" s="48"/>
      <c r="C20" s="48"/>
      <c r="D20" s="48"/>
      <c r="E20" s="48"/>
      <c r="F20" s="2">
        <v>1433.1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45</v>
      </c>
      <c r="B22" s="9" t="s">
        <v>33</v>
      </c>
      <c r="C22" s="3" t="s">
        <v>4</v>
      </c>
      <c r="D22" s="3">
        <v>14.22</v>
      </c>
      <c r="E22" s="8">
        <f>D22*F20*G20</f>
        <v>61136.046000000002</v>
      </c>
    </row>
    <row r="23" spans="1:8" x14ac:dyDescent="0.25">
      <c r="A23" s="7" t="s">
        <v>44</v>
      </c>
      <c r="B23" s="9" t="s">
        <v>26</v>
      </c>
      <c r="C23" s="3" t="s">
        <v>4</v>
      </c>
      <c r="D23" s="3">
        <v>4.68</v>
      </c>
      <c r="E23" s="8">
        <f>D23*F20*G20</f>
        <v>20120.723999999998</v>
      </c>
    </row>
    <row r="24" spans="1:8" ht="38.25" x14ac:dyDescent="0.25">
      <c r="A24" s="7" t="s">
        <v>22</v>
      </c>
      <c r="B24" s="9" t="s">
        <v>23</v>
      </c>
      <c r="C24" s="3" t="s">
        <v>4</v>
      </c>
      <c r="D24" s="3"/>
      <c r="E24" s="8">
        <v>0</v>
      </c>
    </row>
    <row r="25" spans="1:8" x14ac:dyDescent="0.25">
      <c r="A25" s="7" t="s">
        <v>28</v>
      </c>
      <c r="B25" s="9" t="s">
        <v>107</v>
      </c>
      <c r="C25" s="3" t="s">
        <v>30</v>
      </c>
      <c r="D25" s="3"/>
      <c r="E25" s="8">
        <f>3900.57+30</f>
        <v>3930.57</v>
      </c>
      <c r="H25" s="15"/>
    </row>
    <row r="26" spans="1:8" x14ac:dyDescent="0.25">
      <c r="A26" s="7" t="s">
        <v>108</v>
      </c>
      <c r="B26" s="9" t="s">
        <v>110</v>
      </c>
      <c r="C26" s="3" t="s">
        <v>61</v>
      </c>
      <c r="D26" s="3">
        <v>4</v>
      </c>
      <c r="E26" s="8">
        <f>D26*286.24</f>
        <v>1144.96</v>
      </c>
      <c r="H26" s="15"/>
    </row>
    <row r="27" spans="1:8" x14ac:dyDescent="0.25">
      <c r="A27" s="7" t="s">
        <v>109</v>
      </c>
      <c r="B27" s="9" t="s">
        <v>111</v>
      </c>
      <c r="C27" s="3" t="s">
        <v>61</v>
      </c>
      <c r="D27" s="3">
        <v>8</v>
      </c>
      <c r="E27" s="8">
        <f>D27*286.24</f>
        <v>2289.92</v>
      </c>
      <c r="H27" s="15"/>
    </row>
    <row r="28" spans="1:8" x14ac:dyDescent="0.25">
      <c r="A28" s="43"/>
      <c r="B28" s="9"/>
      <c r="C28" s="3"/>
      <c r="D28" s="3"/>
      <c r="E28" s="8"/>
      <c r="H28" s="15"/>
    </row>
    <row r="29" spans="1:8" s="14" customFormat="1" ht="14.25" x14ac:dyDescent="0.2">
      <c r="A29" s="10" t="s">
        <v>31</v>
      </c>
      <c r="B29" s="11"/>
      <c r="C29" s="12"/>
      <c r="D29" s="12"/>
      <c r="E29" s="13">
        <f>SUM(E22:E28)</f>
        <v>88622.220000000016</v>
      </c>
      <c r="H29" s="16"/>
    </row>
    <row r="31" spans="1:8" ht="30.75" customHeight="1" x14ac:dyDescent="0.25">
      <c r="A31" s="49" t="s">
        <v>112</v>
      </c>
      <c r="B31" s="49"/>
      <c r="C31" s="49"/>
      <c r="D31" s="49"/>
      <c r="E31" s="49"/>
    </row>
    <row r="32" spans="1:8" ht="35.25" customHeight="1" x14ac:dyDescent="0.25">
      <c r="A32" s="50" t="s">
        <v>21</v>
      </c>
      <c r="B32" s="50"/>
      <c r="C32" s="50"/>
      <c r="D32" s="50"/>
      <c r="E32" s="50"/>
    </row>
    <row r="33" spans="1:5" x14ac:dyDescent="0.25">
      <c r="A33" s="50" t="s">
        <v>20</v>
      </c>
      <c r="B33" s="50"/>
      <c r="C33" s="50"/>
      <c r="D33" s="50"/>
      <c r="E33" s="50"/>
    </row>
    <row r="34" spans="1:5" ht="36.75" customHeight="1" x14ac:dyDescent="0.25">
      <c r="A34" s="50" t="s">
        <v>32</v>
      </c>
      <c r="B34" s="50"/>
      <c r="C34" s="50"/>
      <c r="D34" s="50"/>
      <c r="E34" s="50"/>
    </row>
    <row r="35" spans="1:5" x14ac:dyDescent="0.25">
      <c r="A35" s="50" t="s">
        <v>18</v>
      </c>
      <c r="B35" s="50"/>
      <c r="C35" s="50"/>
      <c r="D35" s="50"/>
      <c r="E35" s="50"/>
    </row>
    <row r="36" spans="1:5" x14ac:dyDescent="0.25">
      <c r="A36" s="51" t="s">
        <v>5</v>
      </c>
      <c r="B36" s="51"/>
      <c r="C36" s="51"/>
      <c r="D36" s="51"/>
      <c r="E36" s="51"/>
    </row>
    <row r="37" spans="1:5" x14ac:dyDescent="0.25">
      <c r="A37" s="50" t="s">
        <v>18</v>
      </c>
      <c r="B37" s="50"/>
      <c r="C37" s="50"/>
      <c r="D37" s="50"/>
      <c r="E37" s="50"/>
    </row>
    <row r="38" spans="1:5" x14ac:dyDescent="0.25">
      <c r="A38" s="52" t="s">
        <v>48</v>
      </c>
      <c r="B38" s="52"/>
      <c r="C38" s="52"/>
      <c r="D38" s="52"/>
      <c r="E38" s="5"/>
    </row>
    <row r="39" spans="1:5" x14ac:dyDescent="0.25">
      <c r="B39" s="47" t="s">
        <v>19</v>
      </c>
      <c r="C39" s="47"/>
      <c r="D39" s="47"/>
      <c r="E39" s="6" t="s">
        <v>6</v>
      </c>
    </row>
    <row r="40" spans="1:5" x14ac:dyDescent="0.25">
      <c r="A40" s="45"/>
      <c r="B40" s="45"/>
      <c r="C40" s="45"/>
      <c r="D40" s="45"/>
      <c r="E40" s="45"/>
    </row>
    <row r="41" spans="1:5" x14ac:dyDescent="0.25">
      <c r="A41" s="53" t="s">
        <v>41</v>
      </c>
      <c r="B41" s="53"/>
      <c r="C41" s="53"/>
      <c r="D41" s="53"/>
      <c r="E41" s="5"/>
    </row>
    <row r="42" spans="1:5" x14ac:dyDescent="0.25">
      <c r="B42" s="47" t="s">
        <v>19</v>
      </c>
      <c r="C42" s="47"/>
      <c r="D42" s="47"/>
      <c r="E42" s="6" t="s">
        <v>6</v>
      </c>
    </row>
    <row r="44" spans="1:5" x14ac:dyDescent="0.25">
      <c r="A44" s="20" t="s">
        <v>37</v>
      </c>
    </row>
    <row r="45" spans="1:5" x14ac:dyDescent="0.25">
      <c r="A45" s="14" t="s">
        <v>34</v>
      </c>
    </row>
    <row r="46" spans="1:5" x14ac:dyDescent="0.25">
      <c r="A46" s="2" t="s">
        <v>43</v>
      </c>
      <c r="B46" s="18">
        <f>'3кв'!B54</f>
        <v>-9577.0259999999835</v>
      </c>
    </row>
    <row r="47" spans="1:5" x14ac:dyDescent="0.25">
      <c r="A47" s="2" t="s">
        <v>49</v>
      </c>
      <c r="B47" s="19"/>
    </row>
    <row r="48" spans="1:5" x14ac:dyDescent="0.25">
      <c r="A48" s="2" t="s">
        <v>35</v>
      </c>
      <c r="B48" s="19">
        <v>90326.29</v>
      </c>
    </row>
    <row r="49" spans="1:2" x14ac:dyDescent="0.25">
      <c r="B49" s="19"/>
    </row>
    <row r="50" spans="1:2" ht="30" x14ac:dyDescent="0.25">
      <c r="A50" s="44" t="s">
        <v>42</v>
      </c>
      <c r="B50" s="19">
        <f>E29</f>
        <v>88622.220000000016</v>
      </c>
    </row>
    <row r="51" spans="1:2" x14ac:dyDescent="0.25">
      <c r="A51" s="17" t="s">
        <v>36</v>
      </c>
      <c r="B51" s="22">
        <f>B46+B48+B49-B50</f>
        <v>-7872.9560000000056</v>
      </c>
    </row>
  </sheetData>
  <mergeCells count="29">
    <mergeCell ref="A37:E37"/>
    <mergeCell ref="A38:D38"/>
    <mergeCell ref="B39:D39"/>
    <mergeCell ref="A41:D41"/>
    <mergeCell ref="B42:D42"/>
    <mergeCell ref="A31:E31"/>
    <mergeCell ref="A32:E32"/>
    <mergeCell ref="A33:E33"/>
    <mergeCell ref="A34:E34"/>
    <mergeCell ref="A35:E35"/>
    <mergeCell ref="A36:E36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9055118110236227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view="pageBreakPreview" topLeftCell="A16" zoomScaleSheetLayoutView="100" workbookViewId="0">
      <selection activeCell="C18" sqref="C18"/>
    </sheetView>
  </sheetViews>
  <sheetFormatPr defaultRowHeight="15.75" x14ac:dyDescent="0.25"/>
  <cols>
    <col min="1" max="1" width="9.7109375" style="1" customWidth="1"/>
    <col min="2" max="2" width="70.85546875" style="1" customWidth="1"/>
    <col min="3" max="3" width="16.5703125" style="1" customWidth="1"/>
    <col min="4" max="4" width="15.71093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63" t="s">
        <v>76</v>
      </c>
      <c r="B1" s="63"/>
      <c r="C1" s="63"/>
      <c r="D1" s="64"/>
    </row>
    <row r="2" spans="1:5" x14ac:dyDescent="0.25">
      <c r="A2" s="65" t="s">
        <v>77</v>
      </c>
      <c r="B2" s="65"/>
      <c r="C2" s="65"/>
      <c r="D2" s="66"/>
    </row>
    <row r="3" spans="1:5" x14ac:dyDescent="0.25">
      <c r="A3" s="65" t="s">
        <v>78</v>
      </c>
      <c r="B3" s="65"/>
      <c r="C3" s="65"/>
      <c r="D3" s="66"/>
    </row>
    <row r="4" spans="1:5" x14ac:dyDescent="0.25">
      <c r="A4" s="63" t="s">
        <v>104</v>
      </c>
      <c r="B4" s="63"/>
      <c r="C4" s="63"/>
      <c r="D4" s="64"/>
    </row>
    <row r="5" spans="1:5" x14ac:dyDescent="0.25">
      <c r="A5" s="67"/>
      <c r="B5" s="67"/>
      <c r="C5" s="67"/>
    </row>
    <row r="6" spans="1:5" x14ac:dyDescent="0.25">
      <c r="A6" s="66"/>
      <c r="B6" s="68" t="s">
        <v>79</v>
      </c>
      <c r="C6" s="69">
        <f>'1кв'!B46</f>
        <v>39908.21</v>
      </c>
      <c r="D6" s="70"/>
    </row>
    <row r="7" spans="1:5" x14ac:dyDescent="0.25">
      <c r="A7" s="71" t="s">
        <v>80</v>
      </c>
      <c r="B7" s="68" t="s">
        <v>113</v>
      </c>
      <c r="C7" s="69"/>
      <c r="D7" s="70"/>
    </row>
    <row r="8" spans="1:5" x14ac:dyDescent="0.25">
      <c r="B8" s="72" t="s">
        <v>81</v>
      </c>
      <c r="C8" s="73">
        <f>'1кв'!B48+'2кв'!B48+'3кв'!B51+'4кв'!B48</f>
        <v>354654.39999999997</v>
      </c>
      <c r="D8" s="74"/>
      <c r="E8" s="75"/>
    </row>
    <row r="9" spans="1:5" x14ac:dyDescent="0.25">
      <c r="B9" s="76" t="s">
        <v>82</v>
      </c>
      <c r="C9" s="73">
        <f>'1кв'!B49+'2кв'!B49+'3кв'!B52+'4кв'!B49</f>
        <v>1200</v>
      </c>
      <c r="D9" s="74"/>
    </row>
    <row r="10" spans="1:5" x14ac:dyDescent="0.25">
      <c r="A10" s="77"/>
      <c r="B10" s="72" t="s">
        <v>83</v>
      </c>
      <c r="C10" s="78">
        <f>SUM(C8:C9)</f>
        <v>355854.39999999997</v>
      </c>
      <c r="D10" s="70"/>
    </row>
    <row r="11" spans="1:5" x14ac:dyDescent="0.25">
      <c r="B11" s="79"/>
      <c r="C11" s="79"/>
      <c r="D11" s="80"/>
    </row>
    <row r="12" spans="1:5" ht="17.25" customHeight="1" x14ac:dyDescent="0.25">
      <c r="A12" s="81" t="s">
        <v>84</v>
      </c>
      <c r="B12" s="23" t="s">
        <v>85</v>
      </c>
      <c r="C12" s="73">
        <f>'1кв'!E22+'2кв'!E22+'3кв'!E22+'4кв'!E22</f>
        <v>232764.10199999998</v>
      </c>
      <c r="D12" s="80"/>
    </row>
    <row r="13" spans="1:5" ht="15" customHeight="1" x14ac:dyDescent="0.25">
      <c r="A13" s="81"/>
      <c r="B13" s="76" t="s">
        <v>87</v>
      </c>
      <c r="C13" s="73">
        <f>'1кв'!E23+'2кв'!E23+'3кв'!E23+'4кв'!E23</f>
        <v>77731.343999999997</v>
      </c>
      <c r="D13" s="80"/>
    </row>
    <row r="14" spans="1:5" x14ac:dyDescent="0.25">
      <c r="A14" s="81"/>
      <c r="B14" s="23" t="s">
        <v>86</v>
      </c>
      <c r="C14" s="73">
        <f>'1кв'!E24+'2кв'!E24+'3кв'!E24+'4кв'!E24</f>
        <v>0</v>
      </c>
      <c r="D14" s="80"/>
    </row>
    <row r="15" spans="1:5" x14ac:dyDescent="0.25">
      <c r="B15" s="76" t="s">
        <v>28</v>
      </c>
      <c r="C15" s="73">
        <f>'1кв'!E25+'2кв'!E25+'3кв'!E25+'4кв'!E25</f>
        <v>7724.02</v>
      </c>
      <c r="D15" s="80"/>
      <c r="E15" s="75"/>
    </row>
    <row r="16" spans="1:5" x14ac:dyDescent="0.25">
      <c r="A16" s="81"/>
      <c r="B16" s="82" t="s">
        <v>114</v>
      </c>
      <c r="C16" s="73">
        <f>'2кв'!E27+'3кв'!E28+'3кв'!E30+'4кв'!E26+'4кв'!E27</f>
        <v>18005.32</v>
      </c>
      <c r="D16" s="80"/>
    </row>
    <row r="17" spans="1:7" x14ac:dyDescent="0.25">
      <c r="A17" s="81"/>
      <c r="B17" s="82" t="s">
        <v>88</v>
      </c>
      <c r="C17" s="73">
        <f>SUM(C19:C25)</f>
        <v>67410.78</v>
      </c>
      <c r="D17" s="80"/>
    </row>
    <row r="18" spans="1:7" x14ac:dyDescent="0.25">
      <c r="A18" s="81"/>
      <c r="B18" s="82" t="s">
        <v>89</v>
      </c>
      <c r="C18" s="83"/>
      <c r="D18" s="80"/>
      <c r="G18" s="75"/>
    </row>
    <row r="19" spans="1:7" ht="31.5" x14ac:dyDescent="0.25">
      <c r="A19" s="81"/>
      <c r="B19" s="84" t="s">
        <v>90</v>
      </c>
      <c r="C19" s="85">
        <f>'1кв'!E26</f>
        <v>668</v>
      </c>
      <c r="D19" s="80"/>
    </row>
    <row r="20" spans="1:7" x14ac:dyDescent="0.25">
      <c r="A20" s="81"/>
      <c r="B20" s="84" t="s">
        <v>91</v>
      </c>
      <c r="C20" s="85">
        <f>'2кв'!E26</f>
        <v>2200</v>
      </c>
      <c r="D20" s="80"/>
    </row>
    <row r="21" spans="1:7" x14ac:dyDescent="0.25">
      <c r="A21" s="81"/>
      <c r="B21" s="84" t="s">
        <v>92</v>
      </c>
      <c r="C21" s="85">
        <f>'3кв'!E27</f>
        <v>2620</v>
      </c>
      <c r="D21" s="80"/>
    </row>
    <row r="22" spans="1:7" x14ac:dyDescent="0.25">
      <c r="A22" s="81"/>
      <c r="B22" s="84" t="s">
        <v>52</v>
      </c>
      <c r="C22" s="85">
        <f>'1кв'!E27</f>
        <v>16839.7</v>
      </c>
      <c r="D22" s="80"/>
    </row>
    <row r="23" spans="1:7" x14ac:dyDescent="0.25">
      <c r="A23" s="81"/>
      <c r="B23" s="84" t="s">
        <v>73</v>
      </c>
      <c r="C23" s="85">
        <f>'3кв'!E26</f>
        <v>5280</v>
      </c>
      <c r="D23" s="80"/>
    </row>
    <row r="24" spans="1:7" x14ac:dyDescent="0.25">
      <c r="A24" s="81"/>
      <c r="B24" s="84" t="s">
        <v>69</v>
      </c>
      <c r="C24" s="85">
        <f>'3кв'!E29</f>
        <v>39803.08</v>
      </c>
      <c r="D24" s="80"/>
    </row>
    <row r="25" spans="1:7" x14ac:dyDescent="0.25">
      <c r="A25" s="81"/>
      <c r="B25" s="84"/>
      <c r="C25" s="85"/>
      <c r="D25" s="80"/>
    </row>
    <row r="26" spans="1:7" x14ac:dyDescent="0.25">
      <c r="B26" s="86" t="s">
        <v>93</v>
      </c>
      <c r="C26" s="87">
        <f>SUM(C12:C17)</f>
        <v>403635.56599999999</v>
      </c>
      <c r="D26" s="80"/>
      <c r="E26" s="75"/>
    </row>
    <row r="27" spans="1:7" x14ac:dyDescent="0.25">
      <c r="B27" s="86" t="s">
        <v>94</v>
      </c>
      <c r="C27" s="88">
        <f>C6+C10-C26</f>
        <v>-7872.9560000000056</v>
      </c>
      <c r="D27" s="80"/>
    </row>
    <row r="28" spans="1:7" x14ac:dyDescent="0.25">
      <c r="B28" s="71"/>
      <c r="C28" s="71"/>
      <c r="D28" s="80"/>
    </row>
    <row r="29" spans="1:7" x14ac:dyDescent="0.25">
      <c r="B29" s="89" t="s">
        <v>95</v>
      </c>
      <c r="C29" s="89"/>
      <c r="D29" s="80"/>
    </row>
    <row r="30" spans="1:7" x14ac:dyDescent="0.25">
      <c r="B30" s="89" t="s">
        <v>96</v>
      </c>
      <c r="C30" s="90">
        <v>28338.3</v>
      </c>
      <c r="D30" s="80"/>
    </row>
    <row r="31" spans="1:7" x14ac:dyDescent="0.25">
      <c r="B31" s="91" t="s">
        <v>97</v>
      </c>
      <c r="C31" s="92">
        <v>29665.94</v>
      </c>
      <c r="D31" s="80"/>
    </row>
    <row r="32" spans="1:7" x14ac:dyDescent="0.25">
      <c r="B32" s="89" t="s">
        <v>98</v>
      </c>
      <c r="C32" s="93">
        <f>C31-C30</f>
        <v>1327.6399999999994</v>
      </c>
      <c r="D32" s="80"/>
    </row>
    <row r="33" spans="1:4" x14ac:dyDescent="0.25">
      <c r="B33" s="71"/>
      <c r="C33" s="71"/>
      <c r="D33" s="80"/>
    </row>
    <row r="34" spans="1:4" x14ac:dyDescent="0.25">
      <c r="A34" s="1" t="s">
        <v>99</v>
      </c>
      <c r="B34" s="71" t="s">
        <v>100</v>
      </c>
      <c r="C34" s="71"/>
      <c r="D34" s="80"/>
    </row>
    <row r="35" spans="1:4" x14ac:dyDescent="0.25">
      <c r="B35" s="71" t="s">
        <v>101</v>
      </c>
      <c r="C35" s="71"/>
      <c r="D35" s="80"/>
    </row>
    <row r="36" spans="1:4" x14ac:dyDescent="0.25">
      <c r="B36" s="71" t="s">
        <v>102</v>
      </c>
      <c r="C36" s="71"/>
      <c r="D36" s="80"/>
    </row>
    <row r="37" spans="1:4" s="2" customFormat="1" ht="15" x14ac:dyDescent="0.25">
      <c r="B37" s="94"/>
      <c r="C37" s="94"/>
      <c r="D37" s="95"/>
    </row>
    <row r="38" spans="1:4" s="2" customFormat="1" ht="15" x14ac:dyDescent="0.25">
      <c r="B38" s="94" t="s">
        <v>103</v>
      </c>
      <c r="C38" s="94"/>
      <c r="D38" s="95"/>
    </row>
    <row r="39" spans="1:4" x14ac:dyDescent="0.25">
      <c r="B39" s="71"/>
      <c r="C39" s="71"/>
      <c r="D39" s="80"/>
    </row>
    <row r="40" spans="1:4" x14ac:dyDescent="0.25">
      <c r="B40" s="71"/>
      <c r="C40" s="71"/>
      <c r="D40" s="80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2025-03-06T11:35:48Z</dcterms:modified>
</cp:coreProperties>
</file>